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30" i="1" l="1"/>
  <c r="F29" i="1"/>
  <c r="F28" i="1"/>
  <c r="F26" i="1" l="1"/>
  <c r="G27" i="1"/>
  <c r="F25" i="1"/>
  <c r="C13" i="1"/>
  <c r="G13" i="1" s="1"/>
  <c r="G16" i="1" s="1"/>
  <c r="E23" i="1"/>
  <c r="E24" i="1"/>
  <c r="E22" i="1"/>
  <c r="D21" i="1"/>
  <c r="D20" i="1"/>
  <c r="D16" i="1"/>
  <c r="E16" i="1"/>
  <c r="D17" i="1"/>
  <c r="E17" i="1"/>
  <c r="D18" i="1"/>
  <c r="E18" i="1"/>
  <c r="D19" i="1"/>
  <c r="E19" i="1"/>
  <c r="E15" i="1"/>
  <c r="D15" i="1"/>
  <c r="G18" i="1" l="1"/>
  <c r="G17" i="1"/>
  <c r="F13" i="1"/>
  <c r="F15" i="1" s="1"/>
  <c r="G22" i="1"/>
  <c r="G15" i="1"/>
  <c r="G24" i="1"/>
  <c r="G19" i="1"/>
  <c r="G23" i="1"/>
  <c r="F19" i="1" l="1"/>
  <c r="F18" i="1"/>
  <c r="F17" i="1"/>
  <c r="F20" i="1"/>
  <c r="F21" i="1" s="1"/>
  <c r="F16" i="1"/>
</calcChain>
</file>

<file path=xl/sharedStrings.xml><?xml version="1.0" encoding="utf-8"?>
<sst xmlns="http://schemas.openxmlformats.org/spreadsheetml/2006/main" count="58" uniqueCount="45">
  <si>
    <t>Berechnung AG-Brutto-Gehalt Pflegefachkraft</t>
  </si>
  <si>
    <t>Angenommen wird:</t>
  </si>
  <si>
    <t>Bemerkung</t>
  </si>
  <si>
    <t>Insolvenzgeldumlage</t>
  </si>
  <si>
    <t>Umlage U 2 - Mutterschutz</t>
  </si>
  <si>
    <t>Umlage U 1 - Entgeltfortzahlung Krankheit</t>
  </si>
  <si>
    <t>Daten von: Techniker Krankenkasse für Jahr 2022: Erstattungssatz Standard (70 %) - Berechnungsgrundlage: AN-Brutto</t>
  </si>
  <si>
    <t>Daten von: Techniker Krankenkasse für Jahr 2022: Erstattungssatz (100 %) - Berechnungsgrundlage: AN-Brutto</t>
  </si>
  <si>
    <t>Daten von: Techniker Krankenkasse für Jahr 2022: Insolvenzgeldumlage 0,09 Prozent des rentenversicherungspflichtigen Bruttoarbeitsentgelts. - Berechnungsgrundlage: AN-Brutto</t>
  </si>
  <si>
    <t>Umlagen</t>
  </si>
  <si>
    <t>Sozialabgaben</t>
  </si>
  <si>
    <t>Rentenversicherung</t>
  </si>
  <si>
    <t>Steuern</t>
  </si>
  <si>
    <t>Lohnsteuer</t>
  </si>
  <si>
    <t>Steuerklasse 1, keine Kinder, Kirchensteuer ev.</t>
  </si>
  <si>
    <t>Arbeitslosenversicherung</t>
  </si>
  <si>
    <t>Beitragssatz
in %</t>
  </si>
  <si>
    <t>Beitragssatz
Anteil AN
in %</t>
  </si>
  <si>
    <t>Beitragssatz
Anteil AG
in %</t>
  </si>
  <si>
    <t>abzüglich
Beitragssatz
Anteil AN
in EUR</t>
  </si>
  <si>
    <t>zuzüglich
Beitragssatz
Anteil AG
in EUR</t>
  </si>
  <si>
    <t>AN-Brutto E6/S1 monatlich in EUR</t>
  </si>
  <si>
    <t>Quellen:</t>
  </si>
  <si>
    <t>https://www.tk.de/firmenkunden/versicherung/beitraege-faq/beitragssaetze/aktuelle-beitragssaetze-in-der-sozialversicherung-2031554</t>
  </si>
  <si>
    <t>Krankenversicherung - gesetzlich</t>
  </si>
  <si>
    <t>Krankenversicherung - individuell je Kasse</t>
  </si>
  <si>
    <t>Pflegeversicherung - kinderlose</t>
  </si>
  <si>
    <t>Kirchensteuer (9 % der Lohnsteuer!)</t>
  </si>
  <si>
    <t>https://www.webrechner.de/gehaltsrechner-arbeitgeber/</t>
  </si>
  <si>
    <t>Berechnungsjahr</t>
  </si>
  <si>
    <t>Einzelposten</t>
  </si>
  <si>
    <t>Gruppe</t>
  </si>
  <si>
    <t>Beitragssatz wird von der Lohnsteuer abezogen!</t>
  </si>
  <si>
    <t>entspricht: 51,4 % / 12 Monate = x</t>
  </si>
  <si>
    <t>Familienbudget</t>
  </si>
  <si>
    <t>GESAMT</t>
  </si>
  <si>
    <t>AN-Brutto monatlich</t>
  </si>
  <si>
    <t>AN-Netto monatlich</t>
  </si>
  <si>
    <t>AG-Brutto monatlich</t>
  </si>
  <si>
    <t>AN-Netto jährlich (monatlich* 12 Monate)</t>
  </si>
  <si>
    <t>AN-Brutto jährlich (monatlich* 12 Monate)</t>
  </si>
  <si>
    <t>AG-Brutto jährlich (monatlich* 12 Monate)</t>
  </si>
  <si>
    <t>Mitarbeiter Tarif Gruppe E6</t>
  </si>
  <si>
    <t>Mitarbeiter in Tarif Stufe 1</t>
  </si>
  <si>
    <t>Jahressonderzahlung § 37 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</si>
</sst>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0.0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164" fontId="0" fillId="2" borderId="1" xfId="0" applyNumberFormat="1" applyFill="1" applyBorder="1"/>
    <xf numFmtId="10" fontId="0" fillId="2" borderId="1" xfId="0" applyNumberFormat="1" applyFill="1" applyBorder="1"/>
    <xf numFmtId="0" fontId="0" fillId="3" borderId="1" xfId="0" applyFill="1" applyBorder="1"/>
    <xf numFmtId="10" fontId="0" fillId="3" borderId="1" xfId="0" applyNumberFormat="1" applyFill="1" applyBorder="1"/>
    <xf numFmtId="10" fontId="0" fillId="4" borderId="1" xfId="0" applyNumberFormat="1" applyFill="1" applyBorder="1"/>
    <xf numFmtId="164" fontId="0" fillId="4" borderId="1" xfId="0" applyNumberFormat="1" applyFill="1" applyBorder="1"/>
    <xf numFmtId="0" fontId="0" fillId="4" borderId="1" xfId="0" applyFill="1" applyBorder="1"/>
    <xf numFmtId="8" fontId="0" fillId="2" borderId="1" xfId="0" applyNumberFormat="1" applyFill="1" applyBorder="1"/>
    <xf numFmtId="8" fontId="0" fillId="3" borderId="1" xfId="0" applyNumberFormat="1" applyFill="1" applyBorder="1"/>
    <xf numFmtId="0" fontId="1" fillId="2" borderId="1" xfId="0" applyFont="1" applyFill="1" applyBorder="1"/>
    <xf numFmtId="0" fontId="1" fillId="5" borderId="2" xfId="0" applyFont="1" applyFill="1" applyBorder="1" applyAlignment="1">
      <alignment wrapText="1"/>
    </xf>
    <xf numFmtId="0" fontId="1" fillId="5" borderId="1" xfId="0" applyFont="1" applyFill="1" applyBorder="1"/>
    <xf numFmtId="165" fontId="0" fillId="4" borderId="1" xfId="0" applyNumberFormat="1" applyFill="1" applyBorder="1"/>
    <xf numFmtId="8" fontId="1" fillId="2" borderId="1" xfId="0" applyNumberFormat="1" applyFont="1" applyFill="1" applyBorder="1"/>
    <xf numFmtId="164" fontId="1" fillId="2" borderId="1" xfId="0" applyNumberFormat="1" applyFont="1" applyFill="1" applyBorder="1"/>
    <xf numFmtId="0" fontId="3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7" workbookViewId="0">
      <selection activeCell="B12" sqref="B12"/>
    </sheetView>
  </sheetViews>
  <sheetFormatPr baseColWidth="10" defaultRowHeight="15" x14ac:dyDescent="0.25"/>
  <cols>
    <col min="1" max="1" width="16" style="2" customWidth="1"/>
    <col min="2" max="2" width="42.140625" style="2" customWidth="1"/>
    <col min="3" max="7" width="11.42578125" style="2"/>
    <col min="8" max="8" width="51" style="2" customWidth="1"/>
    <col min="9" max="16384" width="11.42578125" style="2"/>
  </cols>
  <sheetData>
    <row r="1" spans="1:8" ht="21" x14ac:dyDescent="0.35">
      <c r="A1" s="1" t="s">
        <v>0</v>
      </c>
      <c r="B1" s="1"/>
    </row>
    <row r="3" spans="1:8" x14ac:dyDescent="0.25">
      <c r="A3" s="19" t="s">
        <v>1</v>
      </c>
    </row>
    <row r="4" spans="1:8" x14ac:dyDescent="0.25">
      <c r="A4" s="2" t="s">
        <v>42</v>
      </c>
    </row>
    <row r="5" spans="1:8" x14ac:dyDescent="0.25">
      <c r="A5" s="2" t="s">
        <v>43</v>
      </c>
    </row>
    <row r="6" spans="1:8" x14ac:dyDescent="0.25">
      <c r="A6" s="2" t="s">
        <v>14</v>
      </c>
    </row>
    <row r="9" spans="1:8" x14ac:dyDescent="0.25">
      <c r="B9" s="15" t="s">
        <v>29</v>
      </c>
      <c r="C9" s="10">
        <v>2022</v>
      </c>
    </row>
    <row r="10" spans="1:8" x14ac:dyDescent="0.25">
      <c r="B10" s="15" t="s">
        <v>21</v>
      </c>
      <c r="C10" s="9">
        <v>2911</v>
      </c>
    </row>
    <row r="11" spans="1:8" x14ac:dyDescent="0.25">
      <c r="B11" s="15" t="s">
        <v>44</v>
      </c>
      <c r="C11" s="16">
        <v>4.2833000000000003E-2</v>
      </c>
      <c r="H11" s="3" t="s">
        <v>33</v>
      </c>
    </row>
    <row r="12" spans="1:8" x14ac:dyDescent="0.25">
      <c r="B12" s="15" t="s">
        <v>34</v>
      </c>
      <c r="C12" s="9">
        <v>20</v>
      </c>
      <c r="H12" s="3"/>
    </row>
    <row r="13" spans="1:8" x14ac:dyDescent="0.25">
      <c r="B13" s="15" t="s">
        <v>21</v>
      </c>
      <c r="C13" s="9">
        <f>C10+(C10*C11)+C12</f>
        <v>3055.6868629999999</v>
      </c>
      <c r="D13" s="4"/>
      <c r="E13" s="4"/>
      <c r="F13" s="4">
        <f>C13</f>
        <v>3055.6868629999999</v>
      </c>
      <c r="G13" s="4">
        <f>C13</f>
        <v>3055.6868629999999</v>
      </c>
      <c r="H13" s="3"/>
    </row>
    <row r="14" spans="1:8" ht="75" x14ac:dyDescent="0.25">
      <c r="A14" s="14" t="s">
        <v>31</v>
      </c>
      <c r="B14" s="14" t="s">
        <v>30</v>
      </c>
      <c r="C14" s="14" t="s">
        <v>16</v>
      </c>
      <c r="D14" s="14" t="s">
        <v>17</v>
      </c>
      <c r="E14" s="14" t="s">
        <v>18</v>
      </c>
      <c r="F14" s="14" t="s">
        <v>19</v>
      </c>
      <c r="G14" s="14" t="s">
        <v>20</v>
      </c>
      <c r="H14" s="15" t="s">
        <v>2</v>
      </c>
    </row>
    <row r="15" spans="1:8" x14ac:dyDescent="0.25">
      <c r="A15" s="3" t="s">
        <v>10</v>
      </c>
      <c r="B15" s="3" t="s">
        <v>11</v>
      </c>
      <c r="C15" s="8">
        <v>0.186</v>
      </c>
      <c r="D15" s="5">
        <f>C15/2</f>
        <v>9.2999999999999999E-2</v>
      </c>
      <c r="E15" s="5">
        <f>C15/2</f>
        <v>9.2999999999999999E-2</v>
      </c>
      <c r="F15" s="11">
        <f t="shared" ref="F15:F20" si="0">($F$13*D15)*-1</f>
        <v>-284.17887825899999</v>
      </c>
      <c r="G15" s="11">
        <f>$G$13*E15</f>
        <v>284.17887825899999</v>
      </c>
      <c r="H15" s="3"/>
    </row>
    <row r="16" spans="1:8" x14ac:dyDescent="0.25">
      <c r="A16" s="3" t="s">
        <v>10</v>
      </c>
      <c r="B16" s="3" t="s">
        <v>15</v>
      </c>
      <c r="C16" s="8">
        <v>2.4E-2</v>
      </c>
      <c r="D16" s="5">
        <f t="shared" ref="D16:D19" si="1">C16/2</f>
        <v>1.2E-2</v>
      </c>
      <c r="E16" s="5">
        <f t="shared" ref="E16:E19" si="2">C16/2</f>
        <v>1.2E-2</v>
      </c>
      <c r="F16" s="11">
        <f t="shared" si="0"/>
        <v>-36.668242356</v>
      </c>
      <c r="G16" s="11">
        <f t="shared" ref="G16:G19" si="3">$G$13*E16</f>
        <v>36.668242356</v>
      </c>
      <c r="H16" s="3"/>
    </row>
    <row r="17" spans="1:8" x14ac:dyDescent="0.25">
      <c r="A17" s="3" t="s">
        <v>10</v>
      </c>
      <c r="B17" s="3" t="s">
        <v>24</v>
      </c>
      <c r="C17" s="8">
        <v>0.14599999999999999</v>
      </c>
      <c r="D17" s="5">
        <f t="shared" si="1"/>
        <v>7.2999999999999995E-2</v>
      </c>
      <c r="E17" s="5">
        <f t="shared" si="2"/>
        <v>7.2999999999999995E-2</v>
      </c>
      <c r="F17" s="11">
        <f t="shared" si="0"/>
        <v>-223.06514099899996</v>
      </c>
      <c r="G17" s="11">
        <f t="shared" si="3"/>
        <v>223.06514099899996</v>
      </c>
      <c r="H17" s="3"/>
    </row>
    <row r="18" spans="1:8" x14ac:dyDescent="0.25">
      <c r="A18" s="3" t="s">
        <v>10</v>
      </c>
      <c r="B18" s="3" t="s">
        <v>25</v>
      </c>
      <c r="C18" s="8">
        <v>1.0999999999999999E-2</v>
      </c>
      <c r="D18" s="5">
        <f t="shared" si="1"/>
        <v>5.4999999999999997E-3</v>
      </c>
      <c r="E18" s="5">
        <f t="shared" si="2"/>
        <v>5.4999999999999997E-3</v>
      </c>
      <c r="F18" s="11">
        <f t="shared" si="0"/>
        <v>-16.806277746499998</v>
      </c>
      <c r="G18" s="11">
        <f t="shared" si="3"/>
        <v>16.806277746499998</v>
      </c>
      <c r="H18" s="3"/>
    </row>
    <row r="19" spans="1:8" x14ac:dyDescent="0.25">
      <c r="A19" s="3" t="s">
        <v>10</v>
      </c>
      <c r="B19" s="3" t="s">
        <v>26</v>
      </c>
      <c r="C19" s="8">
        <v>3.4000000000000002E-2</v>
      </c>
      <c r="D19" s="5">
        <f t="shared" si="1"/>
        <v>1.7000000000000001E-2</v>
      </c>
      <c r="E19" s="5">
        <f t="shared" si="2"/>
        <v>1.7000000000000001E-2</v>
      </c>
      <c r="F19" s="11">
        <f t="shared" si="0"/>
        <v>-51.946676670999999</v>
      </c>
      <c r="G19" s="11">
        <f t="shared" si="3"/>
        <v>51.946676670999999</v>
      </c>
      <c r="H19" s="3"/>
    </row>
    <row r="20" spans="1:8" x14ac:dyDescent="0.25">
      <c r="A20" s="3" t="s">
        <v>12</v>
      </c>
      <c r="B20" s="3" t="s">
        <v>13</v>
      </c>
      <c r="C20" s="8">
        <v>0.1245</v>
      </c>
      <c r="D20" s="5">
        <f>C20</f>
        <v>0.1245</v>
      </c>
      <c r="E20" s="7"/>
      <c r="F20" s="11">
        <f t="shared" si="0"/>
        <v>-380.43301444349999</v>
      </c>
      <c r="G20" s="12"/>
      <c r="H20" s="3"/>
    </row>
    <row r="21" spans="1:8" x14ac:dyDescent="0.25">
      <c r="A21" s="3" t="s">
        <v>12</v>
      </c>
      <c r="B21" s="3" t="s">
        <v>27</v>
      </c>
      <c r="C21" s="8">
        <v>0.09</v>
      </c>
      <c r="D21" s="5">
        <f>C21</f>
        <v>0.09</v>
      </c>
      <c r="E21" s="7"/>
      <c r="F21" s="11">
        <f>($F$20*D21)</f>
        <v>-34.238971299915001</v>
      </c>
      <c r="G21" s="12"/>
      <c r="H21" s="3" t="s">
        <v>32</v>
      </c>
    </row>
    <row r="22" spans="1:8" x14ac:dyDescent="0.25">
      <c r="A22" s="3" t="s">
        <v>9</v>
      </c>
      <c r="B22" s="3" t="s">
        <v>5</v>
      </c>
      <c r="C22" s="8">
        <v>1.6E-2</v>
      </c>
      <c r="D22" s="6"/>
      <c r="E22" s="5">
        <f>C22</f>
        <v>1.6E-2</v>
      </c>
      <c r="F22" s="12"/>
      <c r="G22" s="11">
        <f>$G$13*E22</f>
        <v>48.890989808</v>
      </c>
      <c r="H22" s="3" t="s">
        <v>6</v>
      </c>
    </row>
    <row r="23" spans="1:8" x14ac:dyDescent="0.25">
      <c r="A23" s="3" t="s">
        <v>9</v>
      </c>
      <c r="B23" s="3" t="s">
        <v>4</v>
      </c>
      <c r="C23" s="8">
        <v>6.4999999999999997E-3</v>
      </c>
      <c r="D23" s="6"/>
      <c r="E23" s="5">
        <f t="shared" ref="E23:E24" si="4">C23</f>
        <v>6.4999999999999997E-3</v>
      </c>
      <c r="F23" s="12"/>
      <c r="G23" s="11">
        <f>$G$13*E23</f>
        <v>19.861964609499999</v>
      </c>
      <c r="H23" s="3" t="s">
        <v>7</v>
      </c>
    </row>
    <row r="24" spans="1:8" x14ac:dyDescent="0.25">
      <c r="A24" s="3" t="s">
        <v>9</v>
      </c>
      <c r="B24" s="3" t="s">
        <v>3</v>
      </c>
      <c r="C24" s="8">
        <v>8.9999999999999998E-4</v>
      </c>
      <c r="D24" s="6"/>
      <c r="E24" s="5">
        <f t="shared" si="4"/>
        <v>8.9999999999999998E-4</v>
      </c>
      <c r="F24" s="12"/>
      <c r="G24" s="11">
        <f>$G$13*E24</f>
        <v>2.7501181767</v>
      </c>
      <c r="H24" s="3" t="s">
        <v>8</v>
      </c>
    </row>
    <row r="25" spans="1:8" x14ac:dyDescent="0.25">
      <c r="A25" s="13" t="s">
        <v>35</v>
      </c>
      <c r="B25" s="13" t="s">
        <v>37</v>
      </c>
      <c r="C25" s="13"/>
      <c r="D25" s="13"/>
      <c r="E25" s="13"/>
      <c r="F25" s="17">
        <f>F13+(SUM(F15:F24))</f>
        <v>2028.3496612250851</v>
      </c>
      <c r="G25" s="13"/>
      <c r="H25" s="13"/>
    </row>
    <row r="26" spans="1:8" x14ac:dyDescent="0.25">
      <c r="A26" s="13" t="s">
        <v>35</v>
      </c>
      <c r="B26" s="13" t="s">
        <v>36</v>
      </c>
      <c r="C26" s="13"/>
      <c r="D26" s="13"/>
      <c r="E26" s="13"/>
      <c r="F26" s="18">
        <f>F13</f>
        <v>3055.6868629999999</v>
      </c>
      <c r="G26" s="13"/>
      <c r="H26" s="13"/>
    </row>
    <row r="27" spans="1:8" x14ac:dyDescent="0.25">
      <c r="A27" s="13" t="s">
        <v>35</v>
      </c>
      <c r="B27" s="13" t="s">
        <v>38</v>
      </c>
      <c r="C27" s="13"/>
      <c r="D27" s="13"/>
      <c r="E27" s="13"/>
      <c r="F27" s="13"/>
      <c r="G27" s="18">
        <f>SUM(G13:G24)</f>
        <v>3739.8551516257007</v>
      </c>
      <c r="H27" s="13"/>
    </row>
    <row r="28" spans="1:8" x14ac:dyDescent="0.25">
      <c r="A28" s="13" t="s">
        <v>35</v>
      </c>
      <c r="B28" s="13" t="s">
        <v>39</v>
      </c>
      <c r="C28" s="13"/>
      <c r="D28" s="13"/>
      <c r="E28" s="13"/>
      <c r="F28" s="17">
        <f>F25*12</f>
        <v>24340.19593470102</v>
      </c>
      <c r="G28" s="13"/>
      <c r="H28" s="13"/>
    </row>
    <row r="29" spans="1:8" x14ac:dyDescent="0.25">
      <c r="A29" s="13" t="s">
        <v>35</v>
      </c>
      <c r="B29" s="13" t="s">
        <v>40</v>
      </c>
      <c r="C29" s="13"/>
      <c r="D29" s="13"/>
      <c r="E29" s="13"/>
      <c r="F29" s="18">
        <f>F26*12</f>
        <v>36668.242356000002</v>
      </c>
      <c r="G29" s="13"/>
      <c r="H29" s="13"/>
    </row>
    <row r="30" spans="1:8" x14ac:dyDescent="0.25">
      <c r="A30" s="13" t="s">
        <v>35</v>
      </c>
      <c r="B30" s="13" t="s">
        <v>41</v>
      </c>
      <c r="C30" s="13"/>
      <c r="D30" s="13"/>
      <c r="E30" s="13"/>
      <c r="F30" s="13"/>
      <c r="G30" s="18">
        <f>G27*12</f>
        <v>44878.261819508407</v>
      </c>
      <c r="H30" s="13"/>
    </row>
    <row r="32" spans="1:8" x14ac:dyDescent="0.25">
      <c r="A32" s="19" t="s">
        <v>22</v>
      </c>
    </row>
    <row r="33" spans="1:1" x14ac:dyDescent="0.25">
      <c r="A33" s="2" t="s">
        <v>23</v>
      </c>
    </row>
    <row r="34" spans="1:1" x14ac:dyDescent="0.25">
      <c r="A34" s="2" t="s">
        <v>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Heil, Andreas</dc:creator>
  <cp:lastModifiedBy>Heil, Andreas</cp:lastModifiedBy>
  <dcterms:created xsi:type="dcterms:W3CDTF">2022-05-06T10:25:17Z</dcterms:created>
  <dcterms:modified xsi:type="dcterms:W3CDTF">2022-05-06T12:53:54Z</dcterms:modified>
</cp:coreProperties>
</file>